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1340" windowHeight="6525" activeTab="0"/>
  </bookViews>
  <sheets>
    <sheet name="örök szab" sheetId="1" r:id="rId1"/>
    <sheet name="Névsor" sheetId="2" r:id="rId2"/>
    <sheet name="1." sheetId="3" r:id="rId3"/>
  </sheets>
  <definedNames>
    <definedName name="_xlnm.Print_Area" localSheetId="0">'örök szab'!$A:$IV</definedName>
  </definedNames>
  <calcPr fullCalcOnLoad="1"/>
</workbook>
</file>

<file path=xl/comments1.xml><?xml version="1.0" encoding="utf-8"?>
<comments xmlns="http://schemas.openxmlformats.org/spreadsheetml/2006/main">
  <authors>
    <author>Farkas Ibolya</author>
  </authors>
  <commentList>
    <comment ref="G3" authorId="0">
      <text>
        <r>
          <rPr>
            <sz val="8"/>
            <rFont val="Tahoma"/>
            <family val="0"/>
          </rPr>
          <t xml:space="preserve">Az év változtatásával,
a születési év alapján megadja az adott évben kivehető napok számát.
</t>
        </r>
      </text>
    </comment>
  </commentList>
</comments>
</file>

<file path=xl/sharedStrings.xml><?xml version="1.0" encoding="utf-8"?>
<sst xmlns="http://schemas.openxmlformats.org/spreadsheetml/2006/main" count="135" uniqueCount="107">
  <si>
    <t>Tól</t>
  </si>
  <si>
    <t>Ig</t>
  </si>
  <si>
    <t>Dolgozó neve:</t>
  </si>
  <si>
    <t>Belépés</t>
  </si>
  <si>
    <t>Marad</t>
  </si>
  <si>
    <t xml:space="preserve">SZABADSÁG NYILVÁNTARTÓ LAP </t>
  </si>
  <si>
    <t>Év</t>
  </si>
  <si>
    <t>Cég:</t>
  </si>
  <si>
    <t>Székhely:</t>
  </si>
  <si>
    <t>Adószám:</t>
  </si>
  <si>
    <t>Név:</t>
  </si>
  <si>
    <t>dolgozó aláírása</t>
  </si>
  <si>
    <t>munkaadó aláírása</t>
  </si>
  <si>
    <t>Naptári nap</t>
  </si>
  <si>
    <t>Tárgyév</t>
  </si>
  <si>
    <t>123456789-1-42</t>
  </si>
  <si>
    <t>Lezárva:</t>
  </si>
  <si>
    <t>Szabadság kezdete</t>
  </si>
  <si>
    <t>Szabadság vége</t>
  </si>
  <si>
    <t>Össz.kivét</t>
  </si>
  <si>
    <t>Munkanap</t>
  </si>
  <si>
    <t>Szabadságengedély dátuma</t>
  </si>
  <si>
    <t>Szabadság-engedély sorszáma</t>
  </si>
  <si>
    <t>Összes kiadott szabadság</t>
  </si>
  <si>
    <t>SZABADSÁG</t>
  </si>
  <si>
    <t>Életkor</t>
  </si>
  <si>
    <t>Belép</t>
  </si>
  <si>
    <t>Kilép</t>
  </si>
  <si>
    <t>Életkor szerinti egész évi szabadság</t>
  </si>
  <si>
    <t>A tárgyévet változtatva születési évre is megadja a napot.</t>
  </si>
  <si>
    <t>Fizetés nélküli szabadság</t>
  </si>
  <si>
    <t>Indok</t>
  </si>
  <si>
    <t>Engedély dátuma</t>
  </si>
  <si>
    <t>Engedély sorszáma</t>
  </si>
  <si>
    <t>Tudnivaló:</t>
  </si>
  <si>
    <t>1212 BUDAPEST, utca 1.</t>
  </si>
  <si>
    <t>Tárgy év kezdete: (1)</t>
  </si>
  <si>
    <r>
      <t xml:space="preserve">A tárgyév kezdete tárgyévi belépés esetén a </t>
    </r>
    <r>
      <rPr>
        <b/>
        <i/>
        <sz val="9"/>
        <rFont val="Arial"/>
        <family val="2"/>
      </rPr>
      <t>belépés dátuma</t>
    </r>
  </si>
  <si>
    <r>
      <t xml:space="preserve">Életkor szabadság leolvasható az </t>
    </r>
    <r>
      <rPr>
        <b/>
        <i/>
        <sz val="9"/>
        <rFont val="Arial"/>
        <family val="2"/>
      </rPr>
      <t>"örök szab" fül alatt</t>
    </r>
  </si>
  <si>
    <r>
      <t>Az év utólsó napja évközi kilépés esetén a</t>
    </r>
    <r>
      <rPr>
        <b/>
        <i/>
        <sz val="9"/>
        <rFont val="Arial"/>
        <family val="2"/>
      </rPr>
      <t xml:space="preserve"> kilépés dátuma</t>
    </r>
  </si>
  <si>
    <t>KITÖLTÉSI ÚTMUTATÓ</t>
  </si>
  <si>
    <t>Üdvözlettel:</t>
  </si>
  <si>
    <t>http://www.pontazire.hu</t>
  </si>
  <si>
    <t>pontazire@chello.hu</t>
  </si>
  <si>
    <t>06 20 364-3472</t>
  </si>
  <si>
    <t>Tárgyévre járó arányosított alapszabadság</t>
  </si>
  <si>
    <t>Tárgyévre járó arányosított pótszabadság</t>
  </si>
  <si>
    <t>Életkor szerinti egész évi alapszabadság</t>
  </si>
  <si>
    <r>
      <t xml:space="preserve">Életkor szabadság leolvasható az </t>
    </r>
    <r>
      <rPr>
        <b/>
        <i/>
        <sz val="9"/>
        <rFont val="Arial"/>
        <family val="2"/>
      </rPr>
      <t>"örök szab" fül alatt, vagy csökkenthető, nullázható</t>
    </r>
  </si>
  <si>
    <t>Év utolsó napja, vagy a kilépés napja: (2)</t>
  </si>
  <si>
    <t>Életkor alapszab: (3)</t>
  </si>
  <si>
    <t>Életkor pótszab: (4)</t>
  </si>
  <si>
    <t>Gyermekszabadság (5)</t>
  </si>
  <si>
    <t>Mind a két szülő jogosult a gyermekszabadságra</t>
  </si>
  <si>
    <t xml:space="preserve">16 évesnél fiatalabb </t>
  </si>
  <si>
    <t>1 gyermek</t>
  </si>
  <si>
    <t>2 nap</t>
  </si>
  <si>
    <t>2 gyermek</t>
  </si>
  <si>
    <t>4 nap</t>
  </si>
  <si>
    <t>3, vagy több</t>
  </si>
  <si>
    <t>7 nap</t>
  </si>
  <si>
    <t>fogyatékos gyermek</t>
  </si>
  <si>
    <t>+ 2 nap</t>
  </si>
  <si>
    <t>Töltse ki a dolgozók adatait ( az "örök szab" munkalapon talál segítséget az életkor szerinti, valamint pót szabadság napok meghatározáshoz) és a személyes munkalapokon(1,2,3, stb.) megjelennek az adatok.</t>
  </si>
  <si>
    <t>Belépés dátuma:</t>
  </si>
  <si>
    <t>Születési éve:</t>
  </si>
  <si>
    <t>Tárgyév kezdete</t>
  </si>
  <si>
    <t>Kilépés dátuma:</t>
  </si>
  <si>
    <t>Alapszabadság</t>
  </si>
  <si>
    <t>Pót szabadság korra</t>
  </si>
  <si>
    <t>Gyermek szabadság</t>
  </si>
  <si>
    <t>Arányosított egyéb szabadság</t>
  </si>
  <si>
    <t>Arányosított egyéb szabadság (6)</t>
  </si>
  <si>
    <t>Összes kiadható</t>
  </si>
  <si>
    <t>Jellege</t>
  </si>
  <si>
    <t>Szabadság fajtája</t>
  </si>
  <si>
    <t>napok</t>
  </si>
  <si>
    <t>1.</t>
  </si>
  <si>
    <t>2.</t>
  </si>
  <si>
    <t>3.</t>
  </si>
  <si>
    <t>4.</t>
  </si>
  <si>
    <t>Megnevezés</t>
  </si>
  <si>
    <t>Adatok</t>
  </si>
  <si>
    <t>Szabadság megváltás</t>
  </si>
  <si>
    <t>Naptári napok száma</t>
  </si>
  <si>
    <t>CÉG ÁLTAL KITÖLTENDŐ ADATOK</t>
  </si>
  <si>
    <t>SZÁMOLT MEZŐK (NEM TÖLTHETŐK)</t>
  </si>
  <si>
    <t>Ará- nyosított gyermek- szabadság</t>
  </si>
  <si>
    <t>Munka- lap sor- szám</t>
  </si>
  <si>
    <t>Ará- nyosított összes kiadható sza- badság</t>
  </si>
  <si>
    <t>Szü- letési            év:</t>
  </si>
  <si>
    <t>Arányosított alap- szabad- ság</t>
  </si>
  <si>
    <t>Arányo- sított pót- szabad- ság</t>
  </si>
  <si>
    <t>Arányosított egyéb szabad- ság (6)</t>
  </si>
  <si>
    <t>Gyermek szabad- ság  (5)</t>
  </si>
  <si>
    <t>A SZÁMOLT MEZŐKET A PROGRAM AUTOMATIKUSAN KITÖLTI</t>
  </si>
  <si>
    <t>Önnek alkalma nyílik a cégére jellemző egyéb szabadságok felvitelére, de itt már Önnek kell arányosítania a jogviszony időtartamára</t>
  </si>
  <si>
    <t>Jogosult Emánuel</t>
  </si>
  <si>
    <t>munkaviszony időtartamára az arányosított alap, és pótszabadság napot.</t>
  </si>
  <si>
    <t>Tárgyévre járó összes szabadság</t>
  </si>
  <si>
    <r>
      <t xml:space="preserve">Amennyiben a megfelelő születési évnél </t>
    </r>
    <r>
      <rPr>
        <b/>
        <sz val="9"/>
        <color indexed="48"/>
        <rFont val="Arial CE"/>
        <family val="0"/>
      </rPr>
      <t>a belépés, vagy a kilépés napját változtatja</t>
    </r>
    <r>
      <rPr>
        <sz val="9"/>
        <rFont val="Arial CE"/>
        <family val="0"/>
      </rPr>
      <t>, a program megadja a</t>
    </r>
  </si>
  <si>
    <t>-</t>
  </si>
  <si>
    <t>5.</t>
  </si>
  <si>
    <t>Pontról-Pontra könyvelőiroda</t>
  </si>
  <si>
    <r>
      <t xml:space="preserve">Tárgyévet megelőző belépés esetén </t>
    </r>
    <r>
      <rPr>
        <b/>
        <i/>
        <sz val="9"/>
        <rFont val="Arial"/>
        <family val="2"/>
      </rPr>
      <t>2018.01.01</t>
    </r>
  </si>
  <si>
    <r>
      <t xml:space="preserve">ellenkező esetben </t>
    </r>
    <r>
      <rPr>
        <b/>
        <i/>
        <sz val="9"/>
        <rFont val="Arial"/>
        <family val="2"/>
      </rPr>
      <t>2018.12.31. A dolgozó kilépését itt kell bejegyezni.</t>
    </r>
  </si>
  <si>
    <t>Minta Kft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</si>
</sst>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/d"/>
    <numFmt numFmtId="165" formatCode="yy\.mm\.dd"/>
    <numFmt numFmtId="166" formatCode="[$-40E]yyyy\.\ mmmm\ d\."/>
  </numFmts>
  <fonts count="32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7"/>
      <name val="Arial"/>
      <family val="2"/>
    </font>
    <font>
      <sz val="8"/>
      <name val="Tahoma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9"/>
      <color indexed="12"/>
      <name val="Times New Roman CE"/>
      <family val="0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 CE"/>
      <family val="0"/>
    </font>
    <font>
      <b/>
      <i/>
      <u val="single"/>
      <sz val="9"/>
      <color indexed="12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i/>
      <sz val="9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color indexed="48"/>
      <name val="Arial"/>
      <family val="2"/>
    </font>
    <font>
      <b/>
      <sz val="9"/>
      <color indexed="48"/>
      <name val="Arial CE"/>
      <family val="0"/>
    </font>
    <font>
      <sz val="11"/>
      <color indexed="48"/>
      <name val="Arial CE"/>
      <family val="0"/>
    </font>
    <font>
      <b/>
      <sz val="11"/>
      <color indexed="48"/>
      <name val="Arial CE"/>
      <family val="0"/>
    </font>
    <font>
      <b/>
      <u val="single"/>
      <sz val="9"/>
      <color indexed="48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1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vertical="center"/>
      <protection locked="0"/>
    </xf>
    <xf numFmtId="14" fontId="8" fillId="0" borderId="1" xfId="0" applyNumberFormat="1" applyFont="1" applyBorder="1" applyAlignment="1" applyProtection="1">
      <alignment vertical="center"/>
      <protection locked="0"/>
    </xf>
    <xf numFmtId="14" fontId="8" fillId="0" borderId="7" xfId="0" applyNumberFormat="1" applyFont="1" applyBorder="1" applyAlignment="1" applyProtection="1">
      <alignment horizontal="center" vertical="center"/>
      <protection locked="0"/>
    </xf>
    <xf numFmtId="1" fontId="8" fillId="0" borderId="3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right" vertical="center"/>
      <protection hidden="1"/>
    </xf>
    <xf numFmtId="1" fontId="8" fillId="0" borderId="3" xfId="0" applyNumberFormat="1" applyFont="1" applyBorder="1" applyAlignment="1" applyProtection="1">
      <alignment horizontal="right" vertical="center"/>
      <protection hidden="1"/>
    </xf>
    <xf numFmtId="1" fontId="9" fillId="0" borderId="1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vertical="center"/>
      <protection locked="0"/>
    </xf>
    <xf numFmtId="14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" fontId="8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1" fontId="8" fillId="0" borderId="1" xfId="0" applyNumberFormat="1" applyFont="1" applyFill="1" applyBorder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26" fillId="0" borderId="4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13" fillId="0" borderId="7" xfId="17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49" fontId="8" fillId="0" borderId="1" xfId="0" applyNumberFormat="1" applyFont="1" applyFill="1" applyBorder="1" applyAlignment="1" applyProtection="1">
      <alignment horizontal="left" vertical="center"/>
      <protection hidden="1"/>
    </xf>
    <xf numFmtId="14" fontId="8" fillId="0" borderId="1" xfId="0" applyNumberFormat="1" applyFont="1" applyFill="1" applyBorder="1" applyAlignment="1" applyProtection="1">
      <alignment vertical="center"/>
      <protection hidden="1"/>
    </xf>
    <xf numFmtId="14" fontId="8" fillId="0" borderId="1" xfId="0" applyNumberFormat="1" applyFont="1" applyFill="1" applyBorder="1" applyAlignment="1" applyProtection="1">
      <alignment horizontal="right" vertical="center"/>
      <protection hidden="1"/>
    </xf>
    <xf numFmtId="14" fontId="8" fillId="0" borderId="4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3" fillId="0" borderId="4" xfId="0" applyFont="1" applyFill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 textRotation="90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17" applyAlignment="1" applyProtection="1">
      <alignment vertical="center"/>
      <protection hidden="1"/>
    </xf>
    <xf numFmtId="0" fontId="13" fillId="0" borderId="0" xfId="17" applyFont="1" applyAlignment="1" applyProtection="1">
      <alignment vertical="center"/>
      <protection hidden="1"/>
    </xf>
    <xf numFmtId="0" fontId="29" fillId="0" borderId="8" xfId="0" applyFont="1" applyFill="1" applyBorder="1" applyAlignment="1" applyProtection="1">
      <alignment horizontal="center" vertical="center"/>
      <protection locked="0"/>
    </xf>
    <xf numFmtId="14" fontId="27" fillId="0" borderId="1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14" fontId="9" fillId="0" borderId="6" xfId="0" applyNumberFormat="1" applyFont="1" applyFill="1" applyBorder="1" applyAlignment="1" applyProtection="1">
      <alignment vertical="center"/>
      <protection hidden="1"/>
    </xf>
    <xf numFmtId="1" fontId="5" fillId="0" borderId="1" xfId="0" applyNumberFormat="1" applyFont="1" applyBorder="1" applyAlignment="1" applyProtection="1">
      <alignment horizontal="left" vertical="center"/>
      <protection hidden="1"/>
    </xf>
    <xf numFmtId="0" fontId="0" fillId="0" borderId="1" xfId="0" applyNumberForma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right" vertical="center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7" fillId="0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5" xfId="0" applyFont="1" applyFill="1" applyBorder="1" applyAlignment="1" applyProtection="1">
      <alignment vertical="center" wrapText="1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14" fontId="5" fillId="0" borderId="8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vertical="center"/>
      <protection hidden="1"/>
    </xf>
    <xf numFmtId="14" fontId="9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4" fontId="5" fillId="0" borderId="1" xfId="0" applyNumberFormat="1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20" fillId="0" borderId="7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49" fontId="18" fillId="0" borderId="1" xfId="0" applyNumberFormat="1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vertical="center"/>
      <protection hidden="1"/>
    </xf>
    <xf numFmtId="0" fontId="23" fillId="0" borderId="4" xfId="0" applyFont="1" applyFill="1" applyBorder="1" applyAlignment="1" applyProtection="1">
      <alignment vertic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ntazire.hu/" TargetMode="External" /><Relationship Id="rId2" Type="http://schemas.openxmlformats.org/officeDocument/2006/relationships/hyperlink" Target="mailto:pontazire@chello.h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ntazire.hu/" TargetMode="External" /><Relationship Id="rId2" Type="http://schemas.openxmlformats.org/officeDocument/2006/relationships/hyperlink" Target="mailto:pontazire@chello.h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9.375" style="91" customWidth="1"/>
    <col min="2" max="2" width="2.25390625" style="91" customWidth="1"/>
    <col min="3" max="3" width="7.625" style="91" customWidth="1"/>
    <col min="4" max="4" width="14.00390625" style="91" customWidth="1"/>
    <col min="5" max="5" width="12.625" style="91" customWidth="1"/>
    <col min="6" max="6" width="9.375" style="91" customWidth="1"/>
    <col min="7" max="7" width="8.375" style="91" customWidth="1"/>
    <col min="8" max="8" width="13.25390625" style="91" customWidth="1"/>
    <col min="9" max="9" width="12.125" style="91" customWidth="1"/>
    <col min="10" max="10" width="13.125" style="91" customWidth="1"/>
    <col min="11" max="11" width="13.25390625" style="91" customWidth="1"/>
    <col min="12" max="12" width="12.00390625" style="91" customWidth="1"/>
    <col min="13" max="16384" width="9.125" style="91" customWidth="1"/>
  </cols>
  <sheetData>
    <row r="1" spans="1:11" ht="21.75" customHeight="1">
      <c r="A1" s="111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8" customHeight="1">
      <c r="A2" s="118" t="s">
        <v>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2" ht="33" customHeight="1">
      <c r="A3" s="113" t="s">
        <v>25</v>
      </c>
      <c r="B3" s="114"/>
      <c r="C3" s="115"/>
      <c r="D3" s="109" t="s">
        <v>47</v>
      </c>
      <c r="E3" s="109" t="s">
        <v>28</v>
      </c>
      <c r="F3" s="1" t="s">
        <v>14</v>
      </c>
      <c r="G3" s="95">
        <v>2018</v>
      </c>
      <c r="H3" s="116" t="s">
        <v>26</v>
      </c>
      <c r="I3" s="116" t="s">
        <v>27</v>
      </c>
      <c r="J3" s="109" t="s">
        <v>45</v>
      </c>
      <c r="K3" s="109" t="s">
        <v>46</v>
      </c>
      <c r="L3" s="109" t="s">
        <v>99</v>
      </c>
    </row>
    <row r="4" spans="1:12" ht="30" customHeight="1">
      <c r="A4" s="2" t="s">
        <v>0</v>
      </c>
      <c r="B4" s="3"/>
      <c r="C4" s="2" t="s">
        <v>1</v>
      </c>
      <c r="D4" s="120"/>
      <c r="E4" s="120"/>
      <c r="F4" s="2" t="s">
        <v>0</v>
      </c>
      <c r="G4" s="2" t="s">
        <v>1</v>
      </c>
      <c r="H4" s="117"/>
      <c r="I4" s="117"/>
      <c r="J4" s="110"/>
      <c r="K4" s="110"/>
      <c r="L4" s="110"/>
    </row>
    <row r="5" spans="1:12" ht="15" customHeight="1">
      <c r="A5" s="4">
        <v>0</v>
      </c>
      <c r="B5" s="5" t="s">
        <v>101</v>
      </c>
      <c r="C5" s="4">
        <v>24</v>
      </c>
      <c r="D5" s="8">
        <v>20</v>
      </c>
      <c r="E5" s="6">
        <v>0</v>
      </c>
      <c r="F5" s="7">
        <f aca="true" t="shared" si="0" ref="F5:F14">$G$3-C5</f>
        <v>1994</v>
      </c>
      <c r="G5" s="7">
        <f>G3</f>
        <v>2018</v>
      </c>
      <c r="H5" s="96">
        <v>43101</v>
      </c>
      <c r="I5" s="96">
        <v>43465</v>
      </c>
      <c r="J5" s="13">
        <f>ROUND(D5/366*(I5-H5),0)</f>
        <v>20</v>
      </c>
      <c r="K5" s="13">
        <f aca="true" t="shared" si="1" ref="K5:K15">ROUND(E5/366*(I5-H5),0)</f>
        <v>0</v>
      </c>
      <c r="L5" s="13">
        <f>SUM(J5:K5)</f>
        <v>20</v>
      </c>
    </row>
    <row r="6" spans="1:12" ht="15" customHeight="1">
      <c r="A6" s="2">
        <v>25</v>
      </c>
      <c r="B6" s="3" t="s">
        <v>101</v>
      </c>
      <c r="C6" s="2">
        <v>27</v>
      </c>
      <c r="D6" s="8">
        <v>20</v>
      </c>
      <c r="E6" s="8">
        <v>1</v>
      </c>
      <c r="F6" s="9">
        <f t="shared" si="0"/>
        <v>1991</v>
      </c>
      <c r="G6" s="9">
        <f aca="true" t="shared" si="2" ref="G6:G15">$G$3-A6</f>
        <v>1993</v>
      </c>
      <c r="H6" s="96">
        <v>43101</v>
      </c>
      <c r="I6" s="96">
        <v>43465</v>
      </c>
      <c r="J6" s="13">
        <f aca="true" t="shared" si="3" ref="J6:J15">ROUND(D6/366*(I6-H6),0)</f>
        <v>20</v>
      </c>
      <c r="K6" s="13">
        <f t="shared" si="1"/>
        <v>1</v>
      </c>
      <c r="L6" s="13">
        <f aca="true" t="shared" si="4" ref="L6:L15">SUM(J6:K6)</f>
        <v>21</v>
      </c>
    </row>
    <row r="7" spans="1:12" ht="15" customHeight="1">
      <c r="A7" s="4">
        <v>28</v>
      </c>
      <c r="B7" s="5" t="s">
        <v>101</v>
      </c>
      <c r="C7" s="4">
        <v>30</v>
      </c>
      <c r="D7" s="8">
        <v>20</v>
      </c>
      <c r="E7" s="6">
        <v>2</v>
      </c>
      <c r="F7" s="7">
        <f t="shared" si="0"/>
        <v>1988</v>
      </c>
      <c r="G7" s="7">
        <f t="shared" si="2"/>
        <v>1990</v>
      </c>
      <c r="H7" s="96">
        <v>43101</v>
      </c>
      <c r="I7" s="96">
        <v>43465</v>
      </c>
      <c r="J7" s="13">
        <f t="shared" si="3"/>
        <v>20</v>
      </c>
      <c r="K7" s="13">
        <f t="shared" si="1"/>
        <v>2</v>
      </c>
      <c r="L7" s="13">
        <f t="shared" si="4"/>
        <v>22</v>
      </c>
    </row>
    <row r="8" spans="1:12" ht="15" customHeight="1">
      <c r="A8" s="2">
        <v>31</v>
      </c>
      <c r="B8" s="3" t="s">
        <v>101</v>
      </c>
      <c r="C8" s="2">
        <v>32</v>
      </c>
      <c r="D8" s="8">
        <v>20</v>
      </c>
      <c r="E8" s="8">
        <v>3</v>
      </c>
      <c r="F8" s="9">
        <f t="shared" si="0"/>
        <v>1986</v>
      </c>
      <c r="G8" s="9">
        <f t="shared" si="2"/>
        <v>1987</v>
      </c>
      <c r="H8" s="96">
        <v>43101</v>
      </c>
      <c r="I8" s="96">
        <v>43465</v>
      </c>
      <c r="J8" s="13">
        <f t="shared" si="3"/>
        <v>20</v>
      </c>
      <c r="K8" s="13">
        <f t="shared" si="1"/>
        <v>3</v>
      </c>
      <c r="L8" s="13">
        <f t="shared" si="4"/>
        <v>23</v>
      </c>
    </row>
    <row r="9" spans="1:12" ht="15" customHeight="1">
      <c r="A9" s="4">
        <v>33</v>
      </c>
      <c r="B9" s="5" t="s">
        <v>101</v>
      </c>
      <c r="C9" s="4">
        <v>34</v>
      </c>
      <c r="D9" s="8">
        <v>20</v>
      </c>
      <c r="E9" s="6">
        <v>4</v>
      </c>
      <c r="F9" s="7">
        <f t="shared" si="0"/>
        <v>1984</v>
      </c>
      <c r="G9" s="7">
        <f t="shared" si="2"/>
        <v>1985</v>
      </c>
      <c r="H9" s="96">
        <v>43101</v>
      </c>
      <c r="I9" s="96">
        <v>43465</v>
      </c>
      <c r="J9" s="13">
        <f t="shared" si="3"/>
        <v>20</v>
      </c>
      <c r="K9" s="13">
        <f t="shared" si="1"/>
        <v>4</v>
      </c>
      <c r="L9" s="13">
        <f t="shared" si="4"/>
        <v>24</v>
      </c>
    </row>
    <row r="10" spans="1:12" ht="15" customHeight="1">
      <c r="A10" s="2">
        <v>35</v>
      </c>
      <c r="B10" s="3" t="s">
        <v>101</v>
      </c>
      <c r="C10" s="2">
        <v>36</v>
      </c>
      <c r="D10" s="8">
        <v>20</v>
      </c>
      <c r="E10" s="8">
        <v>5</v>
      </c>
      <c r="F10" s="9">
        <f t="shared" si="0"/>
        <v>1982</v>
      </c>
      <c r="G10" s="9">
        <f t="shared" si="2"/>
        <v>1983</v>
      </c>
      <c r="H10" s="96">
        <v>43101</v>
      </c>
      <c r="I10" s="96">
        <v>43465</v>
      </c>
      <c r="J10" s="13">
        <f t="shared" si="3"/>
        <v>20</v>
      </c>
      <c r="K10" s="13">
        <f t="shared" si="1"/>
        <v>5</v>
      </c>
      <c r="L10" s="13">
        <f t="shared" si="4"/>
        <v>25</v>
      </c>
    </row>
    <row r="11" spans="1:12" ht="15" customHeight="1">
      <c r="A11" s="4">
        <v>37</v>
      </c>
      <c r="B11" s="5" t="s">
        <v>101</v>
      </c>
      <c r="C11" s="4">
        <v>38</v>
      </c>
      <c r="D11" s="8">
        <v>20</v>
      </c>
      <c r="E11" s="6">
        <v>6</v>
      </c>
      <c r="F11" s="9">
        <f t="shared" si="0"/>
        <v>1980</v>
      </c>
      <c r="G11" s="9">
        <f t="shared" si="2"/>
        <v>1981</v>
      </c>
      <c r="H11" s="96">
        <v>43101</v>
      </c>
      <c r="I11" s="96">
        <v>43465</v>
      </c>
      <c r="J11" s="13">
        <f t="shared" si="3"/>
        <v>20</v>
      </c>
      <c r="K11" s="13">
        <f t="shared" si="1"/>
        <v>6</v>
      </c>
      <c r="L11" s="13">
        <f t="shared" si="4"/>
        <v>26</v>
      </c>
    </row>
    <row r="12" spans="1:12" ht="15" customHeight="1">
      <c r="A12" s="2">
        <v>39</v>
      </c>
      <c r="B12" s="3" t="s">
        <v>101</v>
      </c>
      <c r="C12" s="2">
        <v>40</v>
      </c>
      <c r="D12" s="8">
        <v>20</v>
      </c>
      <c r="E12" s="8">
        <v>7</v>
      </c>
      <c r="F12" s="9">
        <f t="shared" si="0"/>
        <v>1978</v>
      </c>
      <c r="G12" s="9">
        <f t="shared" si="2"/>
        <v>1979</v>
      </c>
      <c r="H12" s="96">
        <v>43101</v>
      </c>
      <c r="I12" s="96">
        <v>43465</v>
      </c>
      <c r="J12" s="13">
        <f t="shared" si="3"/>
        <v>20</v>
      </c>
      <c r="K12" s="13">
        <f t="shared" si="1"/>
        <v>7</v>
      </c>
      <c r="L12" s="13">
        <f t="shared" si="4"/>
        <v>27</v>
      </c>
    </row>
    <row r="13" spans="1:12" ht="15" customHeight="1">
      <c r="A13" s="4">
        <v>41</v>
      </c>
      <c r="B13" s="5" t="s">
        <v>101</v>
      </c>
      <c r="C13" s="4">
        <v>42</v>
      </c>
      <c r="D13" s="8">
        <v>20</v>
      </c>
      <c r="E13" s="6">
        <v>8</v>
      </c>
      <c r="F13" s="9">
        <f t="shared" si="0"/>
        <v>1976</v>
      </c>
      <c r="G13" s="9">
        <f t="shared" si="2"/>
        <v>1977</v>
      </c>
      <c r="H13" s="96">
        <v>43101</v>
      </c>
      <c r="I13" s="96">
        <v>43465</v>
      </c>
      <c r="J13" s="13">
        <f t="shared" si="3"/>
        <v>20</v>
      </c>
      <c r="K13" s="13">
        <f t="shared" si="1"/>
        <v>8</v>
      </c>
      <c r="L13" s="13">
        <f t="shared" si="4"/>
        <v>28</v>
      </c>
    </row>
    <row r="14" spans="1:12" ht="15" customHeight="1">
      <c r="A14" s="2">
        <v>43</v>
      </c>
      <c r="B14" s="3" t="s">
        <v>101</v>
      </c>
      <c r="C14" s="2">
        <v>44</v>
      </c>
      <c r="D14" s="8">
        <v>20</v>
      </c>
      <c r="E14" s="8">
        <v>9</v>
      </c>
      <c r="F14" s="9">
        <f t="shared" si="0"/>
        <v>1974</v>
      </c>
      <c r="G14" s="9">
        <f t="shared" si="2"/>
        <v>1975</v>
      </c>
      <c r="H14" s="96">
        <v>43101</v>
      </c>
      <c r="I14" s="96">
        <v>43465</v>
      </c>
      <c r="J14" s="13">
        <f t="shared" si="3"/>
        <v>20</v>
      </c>
      <c r="K14" s="13">
        <f t="shared" si="1"/>
        <v>9</v>
      </c>
      <c r="L14" s="13">
        <f t="shared" si="4"/>
        <v>29</v>
      </c>
    </row>
    <row r="15" spans="1:12" ht="15" customHeight="1">
      <c r="A15" s="10">
        <v>45</v>
      </c>
      <c r="B15" s="11" t="s">
        <v>101</v>
      </c>
      <c r="C15" s="10"/>
      <c r="D15" s="8">
        <v>20</v>
      </c>
      <c r="E15" s="12">
        <v>10</v>
      </c>
      <c r="F15" s="9">
        <v>1889</v>
      </c>
      <c r="G15" s="9">
        <f t="shared" si="2"/>
        <v>1973</v>
      </c>
      <c r="H15" s="96">
        <v>43101</v>
      </c>
      <c r="I15" s="96">
        <v>43465</v>
      </c>
      <c r="J15" s="13">
        <f t="shared" si="3"/>
        <v>20</v>
      </c>
      <c r="K15" s="13">
        <f t="shared" si="1"/>
        <v>10</v>
      </c>
      <c r="L15" s="13">
        <f t="shared" si="4"/>
        <v>30</v>
      </c>
    </row>
    <row r="16" ht="15" customHeight="1"/>
    <row r="17" ht="15" customHeight="1">
      <c r="A17" s="97" t="s">
        <v>34</v>
      </c>
    </row>
    <row r="18" ht="18" customHeight="1">
      <c r="A18" s="91" t="s">
        <v>100</v>
      </c>
    </row>
    <row r="19" ht="18" customHeight="1">
      <c r="A19" s="91" t="s">
        <v>98</v>
      </c>
    </row>
    <row r="20" spans="1:2" ht="18" customHeight="1">
      <c r="A20" s="92"/>
      <c r="B20" s="92"/>
    </row>
    <row r="21" spans="1:5" ht="18" customHeight="1">
      <c r="A21" s="92"/>
      <c r="B21" s="93"/>
      <c r="C21" s="69" t="s">
        <v>41</v>
      </c>
      <c r="D21" s="69"/>
      <c r="E21" s="69" t="s">
        <v>103</v>
      </c>
    </row>
    <row r="22" spans="1:5" ht="15.75">
      <c r="A22" s="92"/>
      <c r="B22" s="93"/>
      <c r="C22" s="69"/>
      <c r="D22" s="69"/>
      <c r="E22" s="94" t="s">
        <v>42</v>
      </c>
    </row>
    <row r="23" spans="1:5" ht="12.75">
      <c r="A23" s="92"/>
      <c r="B23" s="92"/>
      <c r="C23" s="69"/>
      <c r="D23" s="69"/>
      <c r="E23" s="94" t="s">
        <v>43</v>
      </c>
    </row>
    <row r="24" spans="3:5" ht="12">
      <c r="C24" s="69"/>
      <c r="D24" s="69"/>
      <c r="E24" s="69" t="s">
        <v>44</v>
      </c>
    </row>
  </sheetData>
  <sheetProtection password="DEF7" sheet="1" objects="1" scenarios="1" selectLockedCells="1"/>
  <mergeCells count="10">
    <mergeCell ref="L3:L4"/>
    <mergeCell ref="A1:K1"/>
    <mergeCell ref="A3:C3"/>
    <mergeCell ref="H3:H4"/>
    <mergeCell ref="K3:K4"/>
    <mergeCell ref="I3:I4"/>
    <mergeCell ref="A2:K2"/>
    <mergeCell ref="E3:E4"/>
    <mergeCell ref="J3:J4"/>
    <mergeCell ref="D3:D4"/>
  </mergeCells>
  <hyperlinks>
    <hyperlink ref="E22" r:id="rId1" display="http://www.pontazire.hu"/>
    <hyperlink ref="E23" r:id="rId2" display="pontazire@chello.h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E9" sqref="E9"/>
    </sheetView>
  </sheetViews>
  <sheetFormatPr defaultColWidth="9.00390625" defaultRowHeight="12.75"/>
  <cols>
    <col min="1" max="1" width="8.25390625" style="30" customWidth="1"/>
    <col min="2" max="2" width="21.875" style="30" customWidth="1"/>
    <col min="3" max="3" width="6.75390625" style="30" customWidth="1"/>
    <col min="4" max="4" width="10.00390625" style="30" customWidth="1"/>
    <col min="5" max="5" width="9.75390625" style="30" customWidth="1"/>
    <col min="6" max="6" width="9.00390625" style="30" customWidth="1"/>
    <col min="7" max="7" width="7.00390625" style="30" customWidth="1"/>
    <col min="8" max="8" width="8.25390625" style="30" customWidth="1"/>
    <col min="9" max="9" width="7.625" style="30" customWidth="1"/>
    <col min="10" max="10" width="11.375" style="42" customWidth="1"/>
    <col min="11" max="11" width="7.125" style="30" customWidth="1"/>
    <col min="12" max="12" width="6.375" style="30" customWidth="1"/>
    <col min="13" max="13" width="7.875" style="30" customWidth="1"/>
    <col min="14" max="14" width="10.00390625" style="30" customWidth="1"/>
    <col min="15" max="15" width="8.25390625" style="30" customWidth="1"/>
    <col min="16" max="16" width="7.00390625" style="30" customWidth="1"/>
    <col min="17" max="17" width="10.125" style="30" customWidth="1"/>
    <col min="18" max="16384" width="9.125" style="30" customWidth="1"/>
  </cols>
  <sheetData>
    <row r="1" spans="1:16" ht="18" customHeight="1">
      <c r="A1" s="41" t="s">
        <v>6</v>
      </c>
      <c r="B1" s="48">
        <v>2018</v>
      </c>
      <c r="C1" s="16"/>
      <c r="D1" s="16"/>
      <c r="E1" s="49"/>
      <c r="G1" s="121" t="s">
        <v>95</v>
      </c>
      <c r="H1" s="121"/>
      <c r="I1" s="122"/>
      <c r="J1" s="122"/>
      <c r="K1" s="122"/>
      <c r="L1" s="122"/>
      <c r="M1" s="122"/>
      <c r="N1" s="52" t="s">
        <v>103</v>
      </c>
      <c r="O1" s="53"/>
      <c r="P1" s="54"/>
    </row>
    <row r="2" spans="1:16" ht="12">
      <c r="A2" s="41" t="s">
        <v>7</v>
      </c>
      <c r="B2" s="123" t="s">
        <v>106</v>
      </c>
      <c r="C2" s="123"/>
      <c r="D2" s="123"/>
      <c r="G2" s="124" t="s">
        <v>63</v>
      </c>
      <c r="H2" s="124"/>
      <c r="I2" s="124"/>
      <c r="J2" s="124"/>
      <c r="K2" s="124"/>
      <c r="L2" s="124"/>
      <c r="M2" s="124"/>
      <c r="N2" s="55" t="s">
        <v>42</v>
      </c>
      <c r="O2" s="41"/>
      <c r="P2" s="56"/>
    </row>
    <row r="3" spans="1:16" ht="12">
      <c r="A3" s="41" t="s">
        <v>8</v>
      </c>
      <c r="B3" s="123" t="s">
        <v>35</v>
      </c>
      <c r="C3" s="123"/>
      <c r="D3" s="123"/>
      <c r="G3" s="124"/>
      <c r="H3" s="124"/>
      <c r="I3" s="124"/>
      <c r="J3" s="124"/>
      <c r="K3" s="124"/>
      <c r="L3" s="124"/>
      <c r="M3" s="124"/>
      <c r="N3" s="55" t="s">
        <v>43</v>
      </c>
      <c r="O3" s="41"/>
      <c r="P3" s="56"/>
    </row>
    <row r="4" spans="1:16" ht="12">
      <c r="A4" s="41" t="s">
        <v>9</v>
      </c>
      <c r="B4" s="123" t="s">
        <v>15</v>
      </c>
      <c r="C4" s="123"/>
      <c r="D4" s="123"/>
      <c r="G4" s="124"/>
      <c r="H4" s="124"/>
      <c r="I4" s="124"/>
      <c r="J4" s="124"/>
      <c r="K4" s="124"/>
      <c r="L4" s="124"/>
      <c r="M4" s="124"/>
      <c r="N4" s="57" t="s">
        <v>44</v>
      </c>
      <c r="O4" s="58"/>
      <c r="P4" s="59"/>
    </row>
    <row r="5" spans="7:13" ht="12">
      <c r="G5" s="125"/>
      <c r="H5" s="125"/>
      <c r="I5" s="125"/>
      <c r="J5" s="125"/>
      <c r="K5" s="125"/>
      <c r="L5" s="125"/>
      <c r="M5" s="125"/>
    </row>
    <row r="6" spans="1:16" ht="12.75">
      <c r="A6" s="126" t="s">
        <v>85</v>
      </c>
      <c r="B6" s="127"/>
      <c r="C6" s="127"/>
      <c r="D6" s="127"/>
      <c r="E6" s="127"/>
      <c r="F6" s="127"/>
      <c r="G6" s="127"/>
      <c r="H6" s="127"/>
      <c r="I6" s="127"/>
      <c r="J6" s="128" t="s">
        <v>86</v>
      </c>
      <c r="K6" s="129"/>
      <c r="L6" s="129"/>
      <c r="M6" s="129"/>
      <c r="N6" s="129"/>
      <c r="O6" s="129"/>
      <c r="P6" s="129"/>
    </row>
    <row r="7" spans="1:16" s="33" customFormat="1" ht="35.25" customHeight="1">
      <c r="A7" s="128" t="s">
        <v>88</v>
      </c>
      <c r="B7" s="128" t="s">
        <v>10</v>
      </c>
      <c r="C7" s="128" t="s">
        <v>90</v>
      </c>
      <c r="D7" s="128" t="s">
        <v>3</v>
      </c>
      <c r="E7" s="128" t="s">
        <v>49</v>
      </c>
      <c r="F7" s="128" t="s">
        <v>50</v>
      </c>
      <c r="G7" s="128" t="s">
        <v>51</v>
      </c>
      <c r="H7" s="128" t="s">
        <v>94</v>
      </c>
      <c r="I7" s="128" t="s">
        <v>93</v>
      </c>
      <c r="J7" s="32" t="s">
        <v>36</v>
      </c>
      <c r="K7" s="50" t="s">
        <v>13</v>
      </c>
      <c r="L7" s="131" t="s">
        <v>91</v>
      </c>
      <c r="M7" s="131" t="s">
        <v>92</v>
      </c>
      <c r="N7" s="131" t="s">
        <v>87</v>
      </c>
      <c r="O7" s="131" t="s">
        <v>89</v>
      </c>
      <c r="P7" s="128" t="s">
        <v>88</v>
      </c>
    </row>
    <row r="8" spans="1:16" s="33" customFormat="1" ht="35.25" customHeight="1">
      <c r="A8" s="130"/>
      <c r="B8" s="130"/>
      <c r="C8" s="130"/>
      <c r="D8" s="130"/>
      <c r="E8" s="130"/>
      <c r="F8" s="130"/>
      <c r="G8" s="130"/>
      <c r="H8" s="130"/>
      <c r="I8" s="130"/>
      <c r="J8" s="51">
        <v>43101</v>
      </c>
      <c r="K8" s="61">
        <v>365</v>
      </c>
      <c r="L8" s="131"/>
      <c r="M8" s="131"/>
      <c r="N8" s="131"/>
      <c r="O8" s="131"/>
      <c r="P8" s="130"/>
    </row>
    <row r="9" spans="1:16" ht="12">
      <c r="A9" s="34">
        <v>1</v>
      </c>
      <c r="B9" s="35" t="s">
        <v>97</v>
      </c>
      <c r="C9" s="36">
        <v>1981</v>
      </c>
      <c r="D9" s="37">
        <v>43101</v>
      </c>
      <c r="E9" s="38">
        <v>43465</v>
      </c>
      <c r="F9" s="39">
        <v>20</v>
      </c>
      <c r="G9" s="39">
        <v>6</v>
      </c>
      <c r="H9" s="39">
        <v>2</v>
      </c>
      <c r="I9" s="39"/>
      <c r="J9" s="65">
        <f>IF(D9&gt;$J$8,D9,$J$8)</f>
        <v>43101</v>
      </c>
      <c r="K9" s="46">
        <f>E9-J9+1</f>
        <v>365</v>
      </c>
      <c r="L9" s="31">
        <f>ROUND(F9/$K$8*K9,0)</f>
        <v>20</v>
      </c>
      <c r="M9" s="31">
        <f>ROUND(G9/$K$8*K9,0)</f>
        <v>6</v>
      </c>
      <c r="N9" s="47">
        <f>ROUND(H9/$K$8*K9,0)</f>
        <v>2</v>
      </c>
      <c r="O9" s="40">
        <f>N9+M9+L9+I9</f>
        <v>28</v>
      </c>
      <c r="P9" s="60">
        <v>1</v>
      </c>
    </row>
    <row r="10" spans="1:16" ht="12.75" customHeight="1">
      <c r="A10" s="34"/>
      <c r="B10" s="62"/>
      <c r="C10" s="60"/>
      <c r="D10" s="63"/>
      <c r="E10" s="64"/>
      <c r="F10" s="31"/>
      <c r="G10" s="31"/>
      <c r="H10" s="31"/>
      <c r="I10" s="31"/>
      <c r="J10" s="63"/>
      <c r="K10" s="46"/>
      <c r="L10" s="31"/>
      <c r="M10" s="31"/>
      <c r="N10" s="47"/>
      <c r="O10" s="40"/>
      <c r="P10" s="60"/>
    </row>
    <row r="11" spans="1:16" ht="12.75" customHeight="1">
      <c r="A11" s="34"/>
      <c r="B11" s="62"/>
      <c r="C11" s="60"/>
      <c r="D11" s="63"/>
      <c r="E11" s="64"/>
      <c r="F11" s="31"/>
      <c r="G11" s="31"/>
      <c r="H11" s="31"/>
      <c r="I11" s="31"/>
      <c r="J11" s="63"/>
      <c r="K11" s="46"/>
      <c r="L11" s="31"/>
      <c r="M11" s="31"/>
      <c r="N11" s="47"/>
      <c r="O11" s="40"/>
      <c r="P11" s="60"/>
    </row>
    <row r="12" spans="1:16" ht="12.75" customHeight="1">
      <c r="A12" s="34"/>
      <c r="B12" s="62"/>
      <c r="C12" s="60"/>
      <c r="D12" s="63"/>
      <c r="E12" s="64"/>
      <c r="F12" s="31"/>
      <c r="G12" s="31"/>
      <c r="H12" s="31"/>
      <c r="I12" s="31"/>
      <c r="J12" s="63"/>
      <c r="K12" s="46"/>
      <c r="L12" s="31"/>
      <c r="M12" s="31"/>
      <c r="N12" s="47"/>
      <c r="O12" s="40"/>
      <c r="P12" s="60"/>
    </row>
    <row r="13" spans="1:16" ht="12.75" customHeight="1">
      <c r="A13" s="34"/>
      <c r="B13" s="62"/>
      <c r="C13" s="60"/>
      <c r="D13" s="63"/>
      <c r="E13" s="64"/>
      <c r="F13" s="31"/>
      <c r="G13" s="31"/>
      <c r="H13" s="31"/>
      <c r="I13" s="31"/>
      <c r="J13" s="63"/>
      <c r="K13" s="46"/>
      <c r="L13" s="31"/>
      <c r="M13" s="31"/>
      <c r="N13" s="47"/>
      <c r="O13" s="40"/>
      <c r="P13" s="60"/>
    </row>
    <row r="14" spans="1:16" ht="12.75" customHeight="1">
      <c r="A14" s="34"/>
      <c r="B14" s="62"/>
      <c r="C14" s="60"/>
      <c r="D14" s="63"/>
      <c r="E14" s="64"/>
      <c r="F14" s="31"/>
      <c r="G14" s="31"/>
      <c r="H14" s="31"/>
      <c r="I14" s="31"/>
      <c r="J14" s="63"/>
      <c r="K14" s="46"/>
      <c r="L14" s="31"/>
      <c r="M14" s="31"/>
      <c r="N14" s="47"/>
      <c r="O14" s="40"/>
      <c r="P14" s="60"/>
    </row>
    <row r="15" spans="1:16" ht="12.75" customHeight="1">
      <c r="A15" s="34"/>
      <c r="B15" s="62"/>
      <c r="C15" s="60"/>
      <c r="D15" s="63"/>
      <c r="E15" s="64"/>
      <c r="F15" s="31"/>
      <c r="G15" s="31"/>
      <c r="H15" s="31"/>
      <c r="I15" s="31"/>
      <c r="J15" s="63"/>
      <c r="K15" s="46"/>
      <c r="L15" s="31"/>
      <c r="M15" s="31"/>
      <c r="N15" s="47"/>
      <c r="O15" s="40"/>
      <c r="P15" s="60"/>
    </row>
    <row r="16" spans="1:16" ht="12.75" customHeight="1">
      <c r="A16" s="34"/>
      <c r="B16" s="62"/>
      <c r="C16" s="60"/>
      <c r="D16" s="63"/>
      <c r="E16" s="64"/>
      <c r="F16" s="31"/>
      <c r="G16" s="31"/>
      <c r="H16" s="31"/>
      <c r="I16" s="31"/>
      <c r="J16" s="63"/>
      <c r="K16" s="46"/>
      <c r="L16" s="31"/>
      <c r="M16" s="31"/>
      <c r="N16" s="47"/>
      <c r="O16" s="40"/>
      <c r="P16" s="60"/>
    </row>
    <row r="17" spans="1:16" ht="12.75" customHeight="1">
      <c r="A17" s="34"/>
      <c r="B17" s="62"/>
      <c r="C17" s="60"/>
      <c r="D17" s="63"/>
      <c r="E17" s="64"/>
      <c r="F17" s="31"/>
      <c r="G17" s="31"/>
      <c r="H17" s="31"/>
      <c r="I17" s="31"/>
      <c r="J17" s="63"/>
      <c r="K17" s="46"/>
      <c r="L17" s="31"/>
      <c r="M17" s="31"/>
      <c r="N17" s="47"/>
      <c r="O17" s="40"/>
      <c r="P17" s="60"/>
    </row>
    <row r="18" spans="1:16" ht="12.75" customHeight="1">
      <c r="A18" s="34"/>
      <c r="B18" s="62"/>
      <c r="C18" s="60"/>
      <c r="D18" s="63"/>
      <c r="E18" s="64"/>
      <c r="F18" s="31"/>
      <c r="G18" s="31"/>
      <c r="H18" s="31"/>
      <c r="I18" s="31"/>
      <c r="J18" s="63"/>
      <c r="K18" s="46"/>
      <c r="L18" s="31"/>
      <c r="M18" s="31"/>
      <c r="N18" s="47"/>
      <c r="O18" s="40"/>
      <c r="P18" s="60"/>
    </row>
    <row r="19" spans="1:16" ht="12.75" customHeight="1">
      <c r="A19" s="34"/>
      <c r="B19" s="62"/>
      <c r="C19" s="60"/>
      <c r="D19" s="63"/>
      <c r="E19" s="64"/>
      <c r="F19" s="31"/>
      <c r="G19" s="31"/>
      <c r="H19" s="31"/>
      <c r="I19" s="31"/>
      <c r="J19" s="63"/>
      <c r="K19" s="46"/>
      <c r="L19" s="31"/>
      <c r="M19" s="31"/>
      <c r="N19" s="47"/>
      <c r="O19" s="40"/>
      <c r="P19" s="60"/>
    </row>
    <row r="20" spans="1:16" ht="12">
      <c r="A20" s="34"/>
      <c r="B20" s="62"/>
      <c r="C20" s="60"/>
      <c r="D20" s="63"/>
      <c r="E20" s="64"/>
      <c r="F20" s="31"/>
      <c r="G20" s="31"/>
      <c r="H20" s="31"/>
      <c r="I20" s="31"/>
      <c r="J20" s="63"/>
      <c r="K20" s="46"/>
      <c r="L20" s="31"/>
      <c r="M20" s="31"/>
      <c r="N20" s="47"/>
      <c r="O20" s="40"/>
      <c r="P20" s="60"/>
    </row>
    <row r="21" spans="1:16" ht="12">
      <c r="A21" s="34"/>
      <c r="B21" s="62"/>
      <c r="C21" s="60"/>
      <c r="D21" s="63"/>
      <c r="E21" s="64"/>
      <c r="F21" s="31"/>
      <c r="G21" s="31"/>
      <c r="H21" s="31"/>
      <c r="I21" s="31"/>
      <c r="J21" s="63"/>
      <c r="K21" s="46"/>
      <c r="L21" s="31"/>
      <c r="M21" s="31"/>
      <c r="N21" s="47"/>
      <c r="O21" s="40"/>
      <c r="P21" s="60"/>
    </row>
    <row r="22" spans="1:16" ht="12">
      <c r="A22" s="34"/>
      <c r="B22" s="62"/>
      <c r="C22" s="60"/>
      <c r="D22" s="63"/>
      <c r="E22" s="64"/>
      <c r="F22" s="31"/>
      <c r="G22" s="31"/>
      <c r="H22" s="31"/>
      <c r="I22" s="31"/>
      <c r="J22" s="63"/>
      <c r="K22" s="46"/>
      <c r="L22" s="31"/>
      <c r="M22" s="31"/>
      <c r="N22" s="47"/>
      <c r="O22" s="40"/>
      <c r="P22" s="60"/>
    </row>
    <row r="23" spans="1:16" ht="12">
      <c r="A23" s="34"/>
      <c r="B23" s="62"/>
      <c r="C23" s="60"/>
      <c r="D23" s="63"/>
      <c r="E23" s="64"/>
      <c r="F23" s="31"/>
      <c r="G23" s="31"/>
      <c r="H23" s="31"/>
      <c r="I23" s="31"/>
      <c r="J23" s="63"/>
      <c r="K23" s="46"/>
      <c r="L23" s="31"/>
      <c r="M23" s="31"/>
      <c r="N23" s="47"/>
      <c r="O23" s="40"/>
      <c r="P23" s="60"/>
    </row>
    <row r="24" spans="1:16" ht="12">
      <c r="A24" s="34"/>
      <c r="B24" s="62"/>
      <c r="C24" s="60"/>
      <c r="D24" s="63"/>
      <c r="E24" s="64"/>
      <c r="F24" s="31"/>
      <c r="G24" s="31"/>
      <c r="H24" s="31"/>
      <c r="I24" s="31"/>
      <c r="J24" s="63"/>
      <c r="K24" s="46"/>
      <c r="L24" s="31"/>
      <c r="M24" s="31"/>
      <c r="N24" s="47"/>
      <c r="O24" s="40"/>
      <c r="P24" s="60"/>
    </row>
    <row r="25" spans="1:16" ht="12">
      <c r="A25" s="34"/>
      <c r="B25" s="62"/>
      <c r="C25" s="60"/>
      <c r="D25" s="63"/>
      <c r="E25" s="64"/>
      <c r="F25" s="31"/>
      <c r="G25" s="31"/>
      <c r="H25" s="31"/>
      <c r="I25" s="31"/>
      <c r="J25" s="63"/>
      <c r="K25" s="46"/>
      <c r="L25" s="31"/>
      <c r="M25" s="31"/>
      <c r="N25" s="47"/>
      <c r="O25" s="40"/>
      <c r="P25" s="60"/>
    </row>
    <row r="26" spans="1:16" ht="12">
      <c r="A26" s="34"/>
      <c r="B26" s="62"/>
      <c r="C26" s="60"/>
      <c r="D26" s="63"/>
      <c r="E26" s="64"/>
      <c r="F26" s="31"/>
      <c r="G26" s="31"/>
      <c r="H26" s="31"/>
      <c r="I26" s="31"/>
      <c r="J26" s="63"/>
      <c r="K26" s="46"/>
      <c r="L26" s="31"/>
      <c r="M26" s="31"/>
      <c r="N26" s="47"/>
      <c r="O26" s="40"/>
      <c r="P26" s="60"/>
    </row>
    <row r="27" spans="1:16" ht="12">
      <c r="A27" s="34"/>
      <c r="B27" s="62"/>
      <c r="C27" s="60"/>
      <c r="D27" s="63"/>
      <c r="E27" s="64"/>
      <c r="F27" s="31"/>
      <c r="G27" s="31"/>
      <c r="H27" s="31"/>
      <c r="I27" s="31"/>
      <c r="J27" s="63"/>
      <c r="K27" s="46"/>
      <c r="L27" s="31"/>
      <c r="M27" s="31"/>
      <c r="N27" s="47"/>
      <c r="O27" s="40"/>
      <c r="P27" s="60"/>
    </row>
    <row r="28" spans="1:16" ht="12">
      <c r="A28" s="34"/>
      <c r="B28" s="62"/>
      <c r="C28" s="60"/>
      <c r="D28" s="63"/>
      <c r="E28" s="64"/>
      <c r="F28" s="31"/>
      <c r="G28" s="31"/>
      <c r="H28" s="31"/>
      <c r="I28" s="31"/>
      <c r="J28" s="63"/>
      <c r="K28" s="46"/>
      <c r="L28" s="31"/>
      <c r="M28" s="31"/>
      <c r="N28" s="47"/>
      <c r="O28" s="40"/>
      <c r="P28" s="60"/>
    </row>
    <row r="29" ht="12">
      <c r="B29" s="15" t="s">
        <v>40</v>
      </c>
    </row>
    <row r="30" spans="2:12" ht="12">
      <c r="B30" s="14" t="s">
        <v>36</v>
      </c>
      <c r="C30" s="14" t="s">
        <v>37</v>
      </c>
      <c r="D30" s="41"/>
      <c r="E30" s="41"/>
      <c r="J30" s="30" t="s">
        <v>52</v>
      </c>
      <c r="L30" s="30" t="s">
        <v>53</v>
      </c>
    </row>
    <row r="31" spans="3:17" ht="12">
      <c r="C31" s="30" t="s">
        <v>104</v>
      </c>
      <c r="J31" s="30"/>
      <c r="L31" s="30" t="s">
        <v>54</v>
      </c>
      <c r="O31" s="30" t="s">
        <v>55</v>
      </c>
      <c r="Q31" s="43" t="s">
        <v>56</v>
      </c>
    </row>
    <row r="32" spans="2:17" ht="12">
      <c r="B32" s="30" t="s">
        <v>49</v>
      </c>
      <c r="J32" s="30"/>
      <c r="L32" s="30" t="s">
        <v>54</v>
      </c>
      <c r="O32" s="30" t="s">
        <v>57</v>
      </c>
      <c r="Q32" s="43" t="s">
        <v>58</v>
      </c>
    </row>
    <row r="33" spans="3:17" ht="12.75">
      <c r="C33" s="30" t="s">
        <v>39</v>
      </c>
      <c r="J33" s="30"/>
      <c r="L33" s="30" t="s">
        <v>54</v>
      </c>
      <c r="M33" s="44"/>
      <c r="O33" s="30" t="s">
        <v>59</v>
      </c>
      <c r="Q33" s="43" t="s">
        <v>60</v>
      </c>
    </row>
    <row r="34" spans="3:17" ht="12">
      <c r="C34" s="30" t="s">
        <v>105</v>
      </c>
      <c r="J34" s="30"/>
      <c r="L34" s="30" t="s">
        <v>61</v>
      </c>
      <c r="Q34" s="45" t="s">
        <v>62</v>
      </c>
    </row>
    <row r="35" spans="2:3" ht="12">
      <c r="B35" s="30" t="s">
        <v>50</v>
      </c>
      <c r="C35" s="30" t="s">
        <v>38</v>
      </c>
    </row>
    <row r="36" spans="2:3" ht="12">
      <c r="B36" s="30" t="s">
        <v>51</v>
      </c>
      <c r="C36" s="30" t="s">
        <v>48</v>
      </c>
    </row>
    <row r="38" spans="1:4" ht="12">
      <c r="A38" s="41"/>
      <c r="B38" s="30" t="s">
        <v>72</v>
      </c>
      <c r="D38" s="30" t="s">
        <v>96</v>
      </c>
    </row>
    <row r="42" ht="12">
      <c r="J42" s="30"/>
    </row>
    <row r="43" ht="12">
      <c r="J43" s="30"/>
    </row>
    <row r="44" ht="12">
      <c r="J44" s="30"/>
    </row>
    <row r="45" ht="12">
      <c r="J45" s="30"/>
    </row>
    <row r="46" ht="12">
      <c r="J46" s="30"/>
    </row>
    <row r="47" ht="12">
      <c r="J47" s="30"/>
    </row>
    <row r="48" ht="12">
      <c r="J48" s="30"/>
    </row>
    <row r="49" ht="12">
      <c r="J49" s="30"/>
    </row>
  </sheetData>
  <sheetProtection password="DEF7" sheet="1" objects="1" scenarios="1" selectLockedCells="1"/>
  <mergeCells count="21">
    <mergeCell ref="N7:N8"/>
    <mergeCell ref="O7:O8"/>
    <mergeCell ref="P7:P8"/>
    <mergeCell ref="A7:A8"/>
    <mergeCell ref="L7:L8"/>
    <mergeCell ref="B7:B8"/>
    <mergeCell ref="A6:I6"/>
    <mergeCell ref="J6:P6"/>
    <mergeCell ref="I7:I8"/>
    <mergeCell ref="H7:H8"/>
    <mergeCell ref="G7:G8"/>
    <mergeCell ref="F7:F8"/>
    <mergeCell ref="E7:E8"/>
    <mergeCell ref="M7:M8"/>
    <mergeCell ref="D7:D8"/>
    <mergeCell ref="C7:C8"/>
    <mergeCell ref="G1:M1"/>
    <mergeCell ref="B2:D2"/>
    <mergeCell ref="B3:D3"/>
    <mergeCell ref="B4:D4"/>
    <mergeCell ref="G2:M5"/>
  </mergeCells>
  <hyperlinks>
    <hyperlink ref="N2" r:id="rId1" display="http://www.pontazire.hu"/>
    <hyperlink ref="N3" r:id="rId2" display="pontazire@chello.hu"/>
  </hyperlinks>
  <printOptions/>
  <pageMargins left="0" right="0" top="0.984251968503937" bottom="0" header="0.5118110236220472" footer="0"/>
  <pageSetup horizontalDpi="300" verticalDpi="3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6" sqref="A16"/>
    </sheetView>
  </sheetViews>
  <sheetFormatPr defaultColWidth="9.00390625" defaultRowHeight="12.75"/>
  <cols>
    <col min="1" max="1" width="17.25390625" style="69" customWidth="1"/>
    <col min="2" max="2" width="6.625" style="69" customWidth="1"/>
    <col min="3" max="3" width="8.75390625" style="69" customWidth="1"/>
    <col min="4" max="4" width="4.375" style="69" customWidth="1"/>
    <col min="5" max="5" width="9.125" style="69" customWidth="1"/>
    <col min="6" max="6" width="9.625" style="69" customWidth="1"/>
    <col min="7" max="8" width="9.125" style="69" customWidth="1"/>
    <col min="9" max="9" width="5.625" style="69" customWidth="1"/>
    <col min="10" max="10" width="7.125" style="69" customWidth="1"/>
    <col min="11" max="16384" width="9.125" style="69" customWidth="1"/>
  </cols>
  <sheetData>
    <row r="1" spans="1:10" ht="12">
      <c r="A1" s="66"/>
      <c r="B1" s="67"/>
      <c r="C1" s="67"/>
      <c r="D1" s="67"/>
      <c r="E1" s="67"/>
      <c r="F1" s="67"/>
      <c r="G1" s="67"/>
      <c r="H1" s="67"/>
      <c r="I1" s="67"/>
      <c r="J1" s="68"/>
    </row>
    <row r="2" spans="1:10" ht="12">
      <c r="A2" s="70" t="str">
        <f>Névsor!$B$2</f>
        <v>Minta Kft</v>
      </c>
      <c r="B2" s="71"/>
      <c r="C2" s="71"/>
      <c r="D2" s="71"/>
      <c r="E2" s="71"/>
      <c r="F2" s="41" t="s">
        <v>9</v>
      </c>
      <c r="G2" s="166" t="str">
        <f>Névsor!$B$4</f>
        <v>123456789-1-42</v>
      </c>
      <c r="H2" s="167"/>
      <c r="I2" s="167"/>
      <c r="J2" s="168"/>
    </row>
    <row r="3" spans="1:10" s="30" customFormat="1" ht="12">
      <c r="A3" s="72" t="str">
        <f>Névsor!$B$3</f>
        <v>1212 BUDAPEST, utca 1.</v>
      </c>
      <c r="B3" s="73"/>
      <c r="C3" s="73"/>
      <c r="D3" s="73"/>
      <c r="E3" s="41"/>
      <c r="F3" s="41"/>
      <c r="G3" s="41"/>
      <c r="H3" s="41"/>
      <c r="I3" s="41"/>
      <c r="J3" s="56"/>
    </row>
    <row r="4" spans="1:10" s="74" customFormat="1" ht="17.25" customHeight="1">
      <c r="A4" s="163">
        <f>Névsor!$B$1</f>
        <v>2018</v>
      </c>
      <c r="B4" s="164"/>
      <c r="C4" s="164"/>
      <c r="D4" s="164"/>
      <c r="E4" s="164"/>
      <c r="F4" s="164"/>
      <c r="G4" s="164"/>
      <c r="H4" s="164"/>
      <c r="I4" s="164"/>
      <c r="J4" s="165"/>
    </row>
    <row r="5" spans="1:10" s="30" customFormat="1" ht="18" customHeight="1">
      <c r="A5" s="169" t="s">
        <v>5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s="30" customFormat="1" ht="12">
      <c r="A6" s="57"/>
      <c r="B6" s="58"/>
      <c r="C6" s="58"/>
      <c r="D6" s="58"/>
      <c r="E6" s="58"/>
      <c r="F6" s="58"/>
      <c r="G6" s="58"/>
      <c r="H6" s="58"/>
      <c r="I6" s="58"/>
      <c r="J6" s="59"/>
    </row>
    <row r="7" spans="1:10" s="30" customFormat="1" ht="12">
      <c r="A7" s="75" t="s">
        <v>81</v>
      </c>
      <c r="B7" s="172" t="s">
        <v>82</v>
      </c>
      <c r="C7" s="172"/>
      <c r="D7" s="172"/>
      <c r="E7" s="172"/>
      <c r="F7" s="172" t="s">
        <v>75</v>
      </c>
      <c r="G7" s="172"/>
      <c r="H7" s="75" t="s">
        <v>76</v>
      </c>
      <c r="I7" s="172" t="s">
        <v>74</v>
      </c>
      <c r="J7" s="172"/>
    </row>
    <row r="8" spans="1:10" s="79" customFormat="1" ht="20.25" customHeight="1">
      <c r="A8" s="76" t="s">
        <v>2</v>
      </c>
      <c r="B8" s="170" t="str">
        <f>Névsor!B9</f>
        <v>Jogosult Emánuel</v>
      </c>
      <c r="C8" s="171"/>
      <c r="D8" s="171"/>
      <c r="E8" s="171"/>
      <c r="F8" s="103" t="s">
        <v>68</v>
      </c>
      <c r="G8" s="103"/>
      <c r="H8" s="77">
        <f>Névsor!L9</f>
        <v>20</v>
      </c>
      <c r="I8" s="144" t="s">
        <v>77</v>
      </c>
      <c r="J8" s="144"/>
    </row>
    <row r="9" spans="1:10" s="79" customFormat="1" ht="20.25" customHeight="1">
      <c r="A9" s="76" t="s">
        <v>65</v>
      </c>
      <c r="B9" s="103">
        <f>Névsor!C9</f>
        <v>1981</v>
      </c>
      <c r="C9" s="150"/>
      <c r="D9" s="150"/>
      <c r="E9" s="150"/>
      <c r="F9" s="103" t="s">
        <v>69</v>
      </c>
      <c r="G9" s="103"/>
      <c r="H9" s="78">
        <f>Névsor!M9</f>
        <v>6</v>
      </c>
      <c r="I9" s="144" t="s">
        <v>78</v>
      </c>
      <c r="J9" s="144"/>
    </row>
    <row r="10" spans="1:10" ht="20.25" customHeight="1">
      <c r="A10" s="80" t="s">
        <v>64</v>
      </c>
      <c r="B10" s="145">
        <f>Névsor!D9</f>
        <v>43101</v>
      </c>
      <c r="C10" s="150"/>
      <c r="D10" s="150"/>
      <c r="E10" s="150"/>
      <c r="F10" s="103" t="s">
        <v>70</v>
      </c>
      <c r="G10" s="103"/>
      <c r="H10" s="81">
        <f>Névsor!N9</f>
        <v>2</v>
      </c>
      <c r="I10" s="144" t="s">
        <v>79</v>
      </c>
      <c r="J10" s="144"/>
    </row>
    <row r="11" spans="1:10" ht="20.25" customHeight="1">
      <c r="A11" s="80" t="s">
        <v>66</v>
      </c>
      <c r="B11" s="145">
        <f>Névsor!J9</f>
        <v>43101</v>
      </c>
      <c r="C11" s="146"/>
      <c r="D11" s="146"/>
      <c r="E11" s="146"/>
      <c r="F11" s="149" t="s">
        <v>71</v>
      </c>
      <c r="G11" s="149"/>
      <c r="H11" s="78">
        <f>Névsor!I9</f>
        <v>0</v>
      </c>
      <c r="I11" s="144" t="s">
        <v>80</v>
      </c>
      <c r="J11" s="144"/>
    </row>
    <row r="12" spans="1:10" ht="20.25" customHeight="1">
      <c r="A12" s="80" t="s">
        <v>67</v>
      </c>
      <c r="B12" s="145">
        <f>Névsor!E9</f>
        <v>43465</v>
      </c>
      <c r="C12" s="146"/>
      <c r="D12" s="146"/>
      <c r="E12" s="146"/>
      <c r="F12" s="147" t="s">
        <v>73</v>
      </c>
      <c r="G12" s="148"/>
      <c r="H12" s="34">
        <f>SUM(H8:H11)</f>
        <v>28</v>
      </c>
      <c r="I12" s="144"/>
      <c r="J12" s="144"/>
    </row>
    <row r="13" spans="1:10" s="83" customFormat="1" ht="19.5" customHeight="1">
      <c r="A13" s="80" t="s">
        <v>84</v>
      </c>
      <c r="B13" s="101">
        <f>Névsor!K9</f>
        <v>365</v>
      </c>
      <c r="C13" s="102"/>
      <c r="D13" s="102"/>
      <c r="E13" s="102"/>
      <c r="F13" s="142" t="s">
        <v>83</v>
      </c>
      <c r="G13" s="143"/>
      <c r="H13" s="82"/>
      <c r="I13" s="151" t="s">
        <v>102</v>
      </c>
      <c r="J13" s="151"/>
    </row>
    <row r="14" spans="1:10" s="84" customFormat="1" ht="19.5" customHeight="1">
      <c r="A14" s="104"/>
      <c r="B14" s="98"/>
      <c r="C14" s="98"/>
      <c r="D14" s="98"/>
      <c r="E14" s="99"/>
      <c r="F14" s="100"/>
      <c r="G14" s="141"/>
      <c r="H14" s="1"/>
      <c r="I14" s="106"/>
      <c r="J14" s="107"/>
    </row>
    <row r="15" spans="1:10" s="84" customFormat="1" ht="36.75" customHeight="1">
      <c r="A15" s="77" t="s">
        <v>17</v>
      </c>
      <c r="B15" s="151" t="s">
        <v>18</v>
      </c>
      <c r="C15" s="144"/>
      <c r="D15" s="85" t="s">
        <v>74</v>
      </c>
      <c r="E15" s="77" t="s">
        <v>20</v>
      </c>
      <c r="F15" s="77" t="s">
        <v>19</v>
      </c>
      <c r="G15" s="77" t="s">
        <v>4</v>
      </c>
      <c r="H15" s="86" t="s">
        <v>21</v>
      </c>
      <c r="I15" s="156" t="s">
        <v>22</v>
      </c>
      <c r="J15" s="157"/>
    </row>
    <row r="16" spans="1:10" s="84" customFormat="1" ht="19.5" customHeight="1">
      <c r="A16" s="18"/>
      <c r="B16" s="135"/>
      <c r="C16" s="136"/>
      <c r="D16" s="25"/>
      <c r="E16" s="19"/>
      <c r="F16" s="27">
        <f>E16</f>
        <v>0</v>
      </c>
      <c r="G16" s="27">
        <f>$H$12-F16</f>
        <v>28</v>
      </c>
      <c r="H16" s="20"/>
      <c r="I16" s="137"/>
      <c r="J16" s="138"/>
    </row>
    <row r="17" spans="1:10" s="84" customFormat="1" ht="19.5" customHeight="1">
      <c r="A17" s="21"/>
      <c r="B17" s="135"/>
      <c r="C17" s="136"/>
      <c r="D17" s="26"/>
      <c r="E17" s="22"/>
      <c r="F17" s="28">
        <f>F16+E17</f>
        <v>0</v>
      </c>
      <c r="G17" s="27">
        <f aca="true" t="shared" si="0" ref="G17:G30">$H$12-F17</f>
        <v>28</v>
      </c>
      <c r="H17" s="23"/>
      <c r="I17" s="137"/>
      <c r="J17" s="138"/>
    </row>
    <row r="18" spans="1:10" s="84" customFormat="1" ht="19.5" customHeight="1">
      <c r="A18" s="18"/>
      <c r="B18" s="135"/>
      <c r="C18" s="136"/>
      <c r="D18" s="25"/>
      <c r="E18" s="19"/>
      <c r="F18" s="27">
        <f aca="true" t="shared" si="1" ref="F18:F30">F17+E18</f>
        <v>0</v>
      </c>
      <c r="G18" s="27">
        <f t="shared" si="0"/>
        <v>28</v>
      </c>
      <c r="H18" s="24"/>
      <c r="I18" s="137"/>
      <c r="J18" s="138"/>
    </row>
    <row r="19" spans="1:10" s="84" customFormat="1" ht="19.5" customHeight="1">
      <c r="A19" s="21"/>
      <c r="B19" s="135"/>
      <c r="C19" s="136"/>
      <c r="D19" s="26"/>
      <c r="E19" s="22"/>
      <c r="F19" s="27">
        <f t="shared" si="1"/>
        <v>0</v>
      </c>
      <c r="G19" s="27">
        <f t="shared" si="0"/>
        <v>28</v>
      </c>
      <c r="H19" s="23"/>
      <c r="I19" s="137"/>
      <c r="J19" s="138"/>
    </row>
    <row r="20" spans="1:10" s="84" customFormat="1" ht="19.5" customHeight="1">
      <c r="A20" s="18"/>
      <c r="B20" s="135"/>
      <c r="C20" s="136"/>
      <c r="D20" s="25"/>
      <c r="E20" s="19"/>
      <c r="F20" s="27">
        <f t="shared" si="1"/>
        <v>0</v>
      </c>
      <c r="G20" s="27">
        <f t="shared" si="0"/>
        <v>28</v>
      </c>
      <c r="H20" s="24"/>
      <c r="I20" s="137"/>
      <c r="J20" s="138"/>
    </row>
    <row r="21" spans="1:10" s="84" customFormat="1" ht="19.5" customHeight="1">
      <c r="A21" s="21"/>
      <c r="B21" s="135"/>
      <c r="C21" s="136"/>
      <c r="D21" s="26"/>
      <c r="E21" s="22"/>
      <c r="F21" s="27">
        <f t="shared" si="1"/>
        <v>0</v>
      </c>
      <c r="G21" s="27">
        <f t="shared" si="0"/>
        <v>28</v>
      </c>
      <c r="H21" s="23"/>
      <c r="I21" s="137"/>
      <c r="J21" s="138"/>
    </row>
    <row r="22" spans="1:10" s="84" customFormat="1" ht="19.5" customHeight="1">
      <c r="A22" s="18"/>
      <c r="B22" s="135"/>
      <c r="C22" s="136"/>
      <c r="D22" s="25"/>
      <c r="E22" s="19"/>
      <c r="F22" s="27">
        <f t="shared" si="1"/>
        <v>0</v>
      </c>
      <c r="G22" s="27">
        <f t="shared" si="0"/>
        <v>28</v>
      </c>
      <c r="H22" s="24"/>
      <c r="I22" s="137"/>
      <c r="J22" s="138"/>
    </row>
    <row r="23" spans="1:10" s="84" customFormat="1" ht="19.5" customHeight="1">
      <c r="A23" s="21"/>
      <c r="B23" s="135"/>
      <c r="C23" s="136"/>
      <c r="D23" s="26"/>
      <c r="E23" s="22"/>
      <c r="F23" s="27">
        <f t="shared" si="1"/>
        <v>0</v>
      </c>
      <c r="G23" s="27">
        <f t="shared" si="0"/>
        <v>28</v>
      </c>
      <c r="H23" s="23"/>
      <c r="I23" s="137"/>
      <c r="J23" s="138"/>
    </row>
    <row r="24" spans="1:10" s="84" customFormat="1" ht="19.5" customHeight="1">
      <c r="A24" s="18"/>
      <c r="B24" s="135"/>
      <c r="C24" s="136"/>
      <c r="D24" s="25"/>
      <c r="E24" s="19"/>
      <c r="F24" s="27">
        <f t="shared" si="1"/>
        <v>0</v>
      </c>
      <c r="G24" s="27">
        <f t="shared" si="0"/>
        <v>28</v>
      </c>
      <c r="H24" s="24"/>
      <c r="I24" s="137"/>
      <c r="J24" s="138"/>
    </row>
    <row r="25" spans="1:10" s="84" customFormat="1" ht="19.5" customHeight="1">
      <c r="A25" s="21"/>
      <c r="B25" s="135"/>
      <c r="C25" s="136"/>
      <c r="D25" s="26"/>
      <c r="E25" s="22"/>
      <c r="F25" s="27">
        <f t="shared" si="1"/>
        <v>0</v>
      </c>
      <c r="G25" s="27">
        <f t="shared" si="0"/>
        <v>28</v>
      </c>
      <c r="H25" s="23"/>
      <c r="I25" s="137"/>
      <c r="J25" s="138"/>
    </row>
    <row r="26" spans="1:10" s="84" customFormat="1" ht="19.5" customHeight="1">
      <c r="A26" s="18"/>
      <c r="B26" s="135"/>
      <c r="C26" s="136"/>
      <c r="D26" s="25"/>
      <c r="E26" s="19"/>
      <c r="F26" s="27">
        <f t="shared" si="1"/>
        <v>0</v>
      </c>
      <c r="G26" s="27">
        <f t="shared" si="0"/>
        <v>28</v>
      </c>
      <c r="H26" s="24"/>
      <c r="I26" s="137"/>
      <c r="J26" s="138"/>
    </row>
    <row r="27" spans="1:10" s="84" customFormat="1" ht="19.5" customHeight="1">
      <c r="A27" s="21"/>
      <c r="B27" s="135"/>
      <c r="C27" s="136"/>
      <c r="D27" s="26"/>
      <c r="E27" s="22"/>
      <c r="F27" s="27">
        <f t="shared" si="1"/>
        <v>0</v>
      </c>
      <c r="G27" s="27">
        <f t="shared" si="0"/>
        <v>28</v>
      </c>
      <c r="H27" s="23"/>
      <c r="I27" s="137"/>
      <c r="J27" s="138"/>
    </row>
    <row r="28" spans="1:10" s="84" customFormat="1" ht="19.5" customHeight="1">
      <c r="A28" s="18"/>
      <c r="B28" s="135"/>
      <c r="C28" s="136"/>
      <c r="D28" s="25"/>
      <c r="E28" s="19"/>
      <c r="F28" s="27">
        <f t="shared" si="1"/>
        <v>0</v>
      </c>
      <c r="G28" s="27">
        <f t="shared" si="0"/>
        <v>28</v>
      </c>
      <c r="H28" s="24"/>
      <c r="I28" s="137"/>
      <c r="J28" s="138"/>
    </row>
    <row r="29" spans="1:10" s="84" customFormat="1" ht="19.5" customHeight="1">
      <c r="A29" s="18"/>
      <c r="B29" s="135"/>
      <c r="C29" s="136"/>
      <c r="D29" s="25"/>
      <c r="E29" s="19"/>
      <c r="F29" s="27">
        <f t="shared" si="1"/>
        <v>0</v>
      </c>
      <c r="G29" s="27">
        <f t="shared" si="0"/>
        <v>28</v>
      </c>
      <c r="H29" s="24"/>
      <c r="I29" s="137"/>
      <c r="J29" s="138"/>
    </row>
    <row r="30" spans="1:10" s="83" customFormat="1" ht="22.5" customHeight="1">
      <c r="A30" s="18"/>
      <c r="B30" s="135"/>
      <c r="C30" s="136"/>
      <c r="D30" s="25"/>
      <c r="E30" s="19"/>
      <c r="F30" s="27">
        <f t="shared" si="1"/>
        <v>0</v>
      </c>
      <c r="G30" s="27">
        <f t="shared" si="0"/>
        <v>28</v>
      </c>
      <c r="H30" s="24"/>
      <c r="I30" s="137"/>
      <c r="J30" s="138"/>
    </row>
    <row r="31" spans="1:10" s="83" customFormat="1" ht="12">
      <c r="A31" s="161" t="s">
        <v>23</v>
      </c>
      <c r="B31" s="162"/>
      <c r="C31" s="162"/>
      <c r="D31" s="162"/>
      <c r="E31" s="162"/>
      <c r="F31" s="29">
        <f>F30</f>
        <v>0</v>
      </c>
      <c r="G31" s="29">
        <f>$H$12-F31</f>
        <v>28</v>
      </c>
      <c r="H31" s="154"/>
      <c r="I31" s="155"/>
      <c r="J31" s="155"/>
    </row>
    <row r="32" spans="1:10" s="83" customFormat="1" ht="12.75">
      <c r="A32" s="108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s="83" customFormat="1" ht="11.25" customHeight="1">
      <c r="A33" s="158" t="s">
        <v>30</v>
      </c>
      <c r="B33" s="159"/>
      <c r="C33" s="159"/>
      <c r="D33" s="159"/>
      <c r="E33" s="159"/>
      <c r="F33" s="159"/>
      <c r="G33" s="159"/>
      <c r="H33" s="159"/>
      <c r="I33" s="159"/>
      <c r="J33" s="160"/>
    </row>
    <row r="34" spans="1:10" s="83" customFormat="1" ht="11.25" customHeight="1">
      <c r="A34" s="77" t="s">
        <v>17</v>
      </c>
      <c r="B34" s="151" t="s">
        <v>18</v>
      </c>
      <c r="C34" s="144"/>
      <c r="D34" s="152" t="s">
        <v>13</v>
      </c>
      <c r="E34" s="153"/>
      <c r="F34" s="151" t="s">
        <v>31</v>
      </c>
      <c r="G34" s="144"/>
      <c r="H34" s="86" t="s">
        <v>32</v>
      </c>
      <c r="I34" s="156" t="s">
        <v>33</v>
      </c>
      <c r="J34" s="157"/>
    </row>
    <row r="35" spans="1:10" s="83" customFormat="1" ht="11.25" customHeight="1">
      <c r="A35" s="17"/>
      <c r="B35" s="139"/>
      <c r="C35" s="139"/>
      <c r="D35" s="140"/>
      <c r="E35" s="105"/>
      <c r="F35" s="139"/>
      <c r="G35" s="139"/>
      <c r="H35" s="17"/>
      <c r="I35" s="139"/>
      <c r="J35" s="139"/>
    </row>
    <row r="36" spans="1:10" s="83" customFormat="1" ht="11.25" customHeight="1">
      <c r="A36" s="17"/>
      <c r="B36" s="139"/>
      <c r="C36" s="139"/>
      <c r="D36" s="140"/>
      <c r="E36" s="105"/>
      <c r="F36" s="139"/>
      <c r="G36" s="139"/>
      <c r="H36" s="17"/>
      <c r="I36" s="139"/>
      <c r="J36" s="139"/>
    </row>
    <row r="37" spans="1:10" s="84" customFormat="1" ht="12.75">
      <c r="A37" s="17"/>
      <c r="B37" s="139"/>
      <c r="C37" s="139"/>
      <c r="D37" s="140"/>
      <c r="E37" s="105"/>
      <c r="F37" s="139"/>
      <c r="G37" s="139"/>
      <c r="H37" s="17"/>
      <c r="I37" s="139"/>
      <c r="J37" s="139"/>
    </row>
    <row r="38" spans="1:10" s="84" customFormat="1" ht="12.75">
      <c r="A38" s="17"/>
      <c r="B38" s="139"/>
      <c r="C38" s="139"/>
      <c r="D38" s="140"/>
      <c r="E38" s="105"/>
      <c r="F38" s="139"/>
      <c r="G38" s="139"/>
      <c r="H38" s="17"/>
      <c r="I38" s="139"/>
      <c r="J38" s="139"/>
    </row>
    <row r="39" spans="1:10" s="84" customFormat="1" ht="12.75">
      <c r="A39" s="17"/>
      <c r="B39" s="139"/>
      <c r="C39" s="139"/>
      <c r="D39" s="140"/>
      <c r="E39" s="105"/>
      <c r="F39" s="139"/>
      <c r="G39" s="139"/>
      <c r="H39" s="17"/>
      <c r="I39" s="139"/>
      <c r="J39" s="139"/>
    </row>
    <row r="40" spans="1:10" s="84" customFormat="1" ht="12.75">
      <c r="A40" s="17"/>
      <c r="B40" s="139"/>
      <c r="C40" s="139"/>
      <c r="D40" s="140"/>
      <c r="E40" s="105"/>
      <c r="F40" s="139"/>
      <c r="G40" s="139"/>
      <c r="H40" s="17"/>
      <c r="I40" s="139"/>
      <c r="J40" s="139"/>
    </row>
    <row r="41" spans="1:10" s="84" customFormat="1" ht="19.5" customHeight="1">
      <c r="A41" s="69" t="s">
        <v>16</v>
      </c>
      <c r="B41" s="71"/>
      <c r="C41" s="87"/>
      <c r="D41" s="88"/>
      <c r="E41" s="89"/>
      <c r="F41" s="89"/>
      <c r="G41" s="90"/>
      <c r="H41" s="89"/>
      <c r="I41" s="89"/>
      <c r="J41" s="89"/>
    </row>
    <row r="42" spans="1:10" s="84" customFormat="1" ht="12.75">
      <c r="A42" s="69"/>
      <c r="B42" s="134"/>
      <c r="C42" s="134"/>
      <c r="D42" s="132" t="s">
        <v>12</v>
      </c>
      <c r="E42" s="133"/>
      <c r="F42" s="133"/>
      <c r="G42" s="69"/>
      <c r="H42" s="132" t="s">
        <v>11</v>
      </c>
      <c r="I42" s="133"/>
      <c r="J42" s="133"/>
    </row>
    <row r="43" ht="19.5" customHeight="1"/>
    <row r="44" spans="8:9" ht="19.5" customHeight="1">
      <c r="H44" s="90"/>
      <c r="I44" s="90"/>
    </row>
    <row r="45" spans="8:9" ht="19.5" customHeight="1">
      <c r="H45" s="71"/>
      <c r="I45" s="71"/>
    </row>
    <row r="46" ht="19.5" customHeight="1"/>
    <row r="47" ht="19.5" customHeight="1"/>
  </sheetData>
  <sheetProtection password="DEF7" sheet="1" objects="1" scenarios="1" selectLockedCells="1"/>
  <mergeCells count="94">
    <mergeCell ref="I9:J9"/>
    <mergeCell ref="A4:J4"/>
    <mergeCell ref="G2:J2"/>
    <mergeCell ref="A5:J5"/>
    <mergeCell ref="B8:E8"/>
    <mergeCell ref="I7:J7"/>
    <mergeCell ref="I8:J8"/>
    <mergeCell ref="B7:E7"/>
    <mergeCell ref="F7:G7"/>
    <mergeCell ref="B9:E9"/>
    <mergeCell ref="B25:C25"/>
    <mergeCell ref="I26:J26"/>
    <mergeCell ref="I25:J25"/>
    <mergeCell ref="B34:C34"/>
    <mergeCell ref="B26:C26"/>
    <mergeCell ref="B27:C27"/>
    <mergeCell ref="B28:C28"/>
    <mergeCell ref="B29:C29"/>
    <mergeCell ref="A31:E31"/>
    <mergeCell ref="I27:J27"/>
    <mergeCell ref="I22:J22"/>
    <mergeCell ref="I23:J23"/>
    <mergeCell ref="I24:J24"/>
    <mergeCell ref="B22:C22"/>
    <mergeCell ref="B23:C23"/>
    <mergeCell ref="B24:C24"/>
    <mergeCell ref="I21:J21"/>
    <mergeCell ref="B21:C21"/>
    <mergeCell ref="B15:C15"/>
    <mergeCell ref="I15:J15"/>
    <mergeCell ref="B16:C16"/>
    <mergeCell ref="I16:J16"/>
    <mergeCell ref="B17:C17"/>
    <mergeCell ref="I17:J17"/>
    <mergeCell ref="B18:C18"/>
    <mergeCell ref="I18:J18"/>
    <mergeCell ref="B35:C35"/>
    <mergeCell ref="D34:E34"/>
    <mergeCell ref="D35:E35"/>
    <mergeCell ref="I28:J28"/>
    <mergeCell ref="I29:J29"/>
    <mergeCell ref="H31:J31"/>
    <mergeCell ref="I34:J34"/>
    <mergeCell ref="A33:J33"/>
    <mergeCell ref="F34:G34"/>
    <mergeCell ref="I13:J13"/>
    <mergeCell ref="D38:E38"/>
    <mergeCell ref="B19:C19"/>
    <mergeCell ref="I19:J19"/>
    <mergeCell ref="B20:C20"/>
    <mergeCell ref="I20:J20"/>
    <mergeCell ref="I37:J37"/>
    <mergeCell ref="B36:C36"/>
    <mergeCell ref="B37:C37"/>
    <mergeCell ref="F36:G36"/>
    <mergeCell ref="I10:J10"/>
    <mergeCell ref="I11:J11"/>
    <mergeCell ref="B12:E12"/>
    <mergeCell ref="F12:G12"/>
    <mergeCell ref="I12:J12"/>
    <mergeCell ref="F11:G11"/>
    <mergeCell ref="B10:E10"/>
    <mergeCell ref="B11:E11"/>
    <mergeCell ref="F10:G10"/>
    <mergeCell ref="B13:E13"/>
    <mergeCell ref="F8:G8"/>
    <mergeCell ref="F9:G9"/>
    <mergeCell ref="D40:E40"/>
    <mergeCell ref="A14:E14"/>
    <mergeCell ref="F14:G14"/>
    <mergeCell ref="F13:G13"/>
    <mergeCell ref="F37:G37"/>
    <mergeCell ref="D36:E36"/>
    <mergeCell ref="D37:E37"/>
    <mergeCell ref="I14:J14"/>
    <mergeCell ref="F40:G40"/>
    <mergeCell ref="I40:J40"/>
    <mergeCell ref="A32:J32"/>
    <mergeCell ref="B38:C38"/>
    <mergeCell ref="F38:G38"/>
    <mergeCell ref="I38:J38"/>
    <mergeCell ref="I35:J35"/>
    <mergeCell ref="I36:J36"/>
    <mergeCell ref="F35:G35"/>
    <mergeCell ref="H42:J42"/>
    <mergeCell ref="B42:C42"/>
    <mergeCell ref="D42:F42"/>
    <mergeCell ref="B30:C30"/>
    <mergeCell ref="I30:J30"/>
    <mergeCell ref="B39:C39"/>
    <mergeCell ref="D39:E39"/>
    <mergeCell ref="F39:G39"/>
    <mergeCell ref="I39:J39"/>
    <mergeCell ref="B40:C40"/>
  </mergeCells>
  <printOptions horizontalCentered="1"/>
  <pageMargins left="0.984251968503937" right="0.3937007874015748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Ibolya</dc:creator>
  <cp:keywords/>
  <dc:description/>
  <cp:lastModifiedBy>Ibolya</cp:lastModifiedBy>
  <cp:lastPrinted>2012-08-06T12:35:13Z</cp:lastPrinted>
  <dcterms:created xsi:type="dcterms:W3CDTF">2002-10-13T09:09:49Z</dcterms:created>
  <dcterms:modified xsi:type="dcterms:W3CDTF">2018-02-15T10:58:36Z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